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SUS\Documents\2021\Directorio\"/>
    </mc:Choice>
  </mc:AlternateContent>
  <xr:revisionPtr revIDLastSave="0" documentId="8_{7C53FB38-AEA0-47D2-85C7-6C2086230C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IANZAS COFINANCIADAS DEP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J37" i="1" l="1"/>
  <c r="K37" i="1"/>
  <c r="L37" i="1"/>
  <c r="M37" i="1"/>
  <c r="N37" i="1"/>
  <c r="F37" i="1"/>
  <c r="E37" i="1"/>
  <c r="O33" i="1"/>
  <c r="O13" i="1" l="1"/>
  <c r="O25" i="1"/>
  <c r="O27" i="1" l="1"/>
  <c r="O16" i="1"/>
  <c r="O11" i="1"/>
  <c r="O22" i="1"/>
  <c r="O21" i="1"/>
  <c r="O35" i="1"/>
  <c r="O34" i="1"/>
  <c r="O32" i="1"/>
  <c r="O36" i="1"/>
  <c r="O15" i="1"/>
  <c r="O14" i="1"/>
  <c r="O9" i="1"/>
  <c r="O31" i="1"/>
  <c r="O20" i="1"/>
  <c r="O18" i="1"/>
  <c r="O30" i="1"/>
  <c r="O10" i="1"/>
  <c r="O29" i="1"/>
  <c r="O28" i="1"/>
  <c r="O8" i="1"/>
  <c r="O26" i="1"/>
  <c r="O17" i="1"/>
  <c r="I24" i="1"/>
  <c r="O24" i="1" s="1"/>
  <c r="I19" i="1"/>
  <c r="O19" i="1" s="1"/>
  <c r="I12" i="1"/>
  <c r="O12" i="1" s="1"/>
  <c r="I7" i="1"/>
  <c r="O6" i="1"/>
  <c r="O23" i="1"/>
  <c r="O5" i="1"/>
  <c r="O4" i="1"/>
  <c r="O7" i="1" l="1"/>
  <c r="O37" i="1" s="1"/>
  <c r="I37" i="1"/>
</calcChain>
</file>

<file path=xl/sharedStrings.xml><?xml version="1.0" encoding="utf-8"?>
<sst xmlns="http://schemas.openxmlformats.org/spreadsheetml/2006/main" count="150" uniqueCount="89">
  <si>
    <t xml:space="preserve">No. </t>
  </si>
  <si>
    <t>MUNICIPIO</t>
  </si>
  <si>
    <t>No. BEN.</t>
  </si>
  <si>
    <t xml:space="preserve">EMPLEOS </t>
  </si>
  <si>
    <t xml:space="preserve">GOBERNACION </t>
  </si>
  <si>
    <t xml:space="preserve">APORTE PRODUCTORES </t>
  </si>
  <si>
    <t xml:space="preserve">ALCALDIA </t>
  </si>
  <si>
    <t xml:space="preserve">INCENTIVO MODULAR  MADR </t>
  </si>
  <si>
    <t xml:space="preserve">TOTAL </t>
  </si>
  <si>
    <t>PIÑA GOLD</t>
  </si>
  <si>
    <t xml:space="preserve">MONTERREY </t>
  </si>
  <si>
    <t>PAZ DE ARIPORO</t>
  </si>
  <si>
    <t xml:space="preserve">YOPAL </t>
  </si>
  <si>
    <t xml:space="preserve">SACAMA </t>
  </si>
  <si>
    <t xml:space="preserve">PORE </t>
  </si>
  <si>
    <t xml:space="preserve">PIÑA GOLD </t>
  </si>
  <si>
    <t>MANI</t>
  </si>
  <si>
    <t xml:space="preserve">CACAO </t>
  </si>
  <si>
    <t xml:space="preserve">GANADERIA CEBA </t>
  </si>
  <si>
    <t xml:space="preserve">TAURAMENA </t>
  </si>
  <si>
    <t>LULO</t>
  </si>
  <si>
    <t xml:space="preserve">CHAMEZA </t>
  </si>
  <si>
    <t>GANADERIA DP</t>
  </si>
  <si>
    <t xml:space="preserve">SABANALARGA </t>
  </si>
  <si>
    <t xml:space="preserve">VILLANUEVA </t>
  </si>
  <si>
    <t xml:space="preserve">GANADERIA </t>
  </si>
  <si>
    <t xml:space="preserve">LULO </t>
  </si>
  <si>
    <t xml:space="preserve">RECETOR </t>
  </si>
  <si>
    <t xml:space="preserve">MANI </t>
  </si>
  <si>
    <t xml:space="preserve">GANADERIA DP </t>
  </si>
  <si>
    <t xml:space="preserve">MARACUYA </t>
  </si>
  <si>
    <t>PIÑA GOLD I</t>
  </si>
  <si>
    <t>AGUAZUL</t>
  </si>
  <si>
    <t>PIÑA GOLD II</t>
  </si>
  <si>
    <t xml:space="preserve">HUEVO </t>
  </si>
  <si>
    <t>HATO COROZAL</t>
  </si>
  <si>
    <t xml:space="preserve">NUNCHIA </t>
  </si>
  <si>
    <t xml:space="preserve">EMPRESA PETROLERA </t>
  </si>
  <si>
    <t xml:space="preserve">PISCICULTURA </t>
  </si>
  <si>
    <t xml:space="preserve">PISCICULTURA  </t>
  </si>
  <si>
    <t xml:space="preserve">ALOE VERA </t>
  </si>
  <si>
    <t xml:space="preserve">TRINIDAD </t>
  </si>
  <si>
    <t>CHAMEZA</t>
  </si>
  <si>
    <t>GANADERIA D.P.</t>
  </si>
  <si>
    <t xml:space="preserve">AGUAZUL </t>
  </si>
  <si>
    <t>ALIADO COMERCIAL/OTROS</t>
  </si>
  <si>
    <t xml:space="preserve">VICTIMAS </t>
  </si>
  <si>
    <t xml:space="preserve">ESTADO </t>
  </si>
  <si>
    <t xml:space="preserve">LIQUIDADA </t>
  </si>
  <si>
    <t xml:space="preserve">EN EJECUCION </t>
  </si>
  <si>
    <t>ALIANZAS PRODUCTIVAS DEPARTAMENTO DE CASANARE POR PRODUCTOS  2016 -2019</t>
  </si>
  <si>
    <t xml:space="preserve">NOMBRE DE ALIANZA </t>
  </si>
  <si>
    <t>ALIANZA “PRODUCCIÓN Y COMERCIALIZACIÓN DE HUEVO DE GALLINAS EN CONFINAMIENTO EN EL MUNICIPIO DE HATO COROZAL-CASANARE</t>
  </si>
  <si>
    <t xml:space="preserve">ALIANZA PARA EL FORTALECIMIENTO PRODUCTIVO Y COMERCIAL DE LA INDUSTRIA GANADERA DOBLE PROPOSITO EN EL MUNICIPIO DE PAZ DE ARIPORO CASANARE </t>
  </si>
  <si>
    <t xml:space="preserve">ALIANZA PRODUCTIVA PARA EL MEJORAMIENTO Y COMERCIALIZACION DE GANADO DOBLE PROPOSITO EL MUNICIPIO DE PORE CASANARE </t>
  </si>
  <si>
    <t xml:space="preserve">ALIANZA PRODUCTIVA POR EL MEJORAMIENTO DE LA PRODUCCION DE PIÑA MD2 GOLD EN EL MUNICIPIO DE AGUAZUL CASANARE </t>
  </si>
  <si>
    <t>HA</t>
  </si>
  <si>
    <t xml:space="preserve">PRODUCTO DE ALIANZA </t>
  </si>
  <si>
    <t>ESTABLECIMIENTO DE UN CULTIVO DE PIÑA GOLD M2 EN LA VEREDA YAGUAROS DEL MUNICIPIO  DE TAURAMENA CASANARE</t>
  </si>
  <si>
    <t>ALIANZA PRODUCTIVA PARA EL FORTALECIMIENTO DEL HATO GANADERO TIPO DOBLE PROPOSITOEN EL MUNICIPIO DE CHAMEZA CASANARE</t>
  </si>
  <si>
    <t xml:space="preserve">SAN LUIS DE PALENQUE </t>
  </si>
  <si>
    <t xml:space="preserve">APLICACIÓN DE ALTERNATIVAS TECNOLÓGICAS EN EL ESTABLECIMIENTO Y MANEJO DE CULTIVOS DE LULO VARIEDAD CASTILLA COMO ESTRATEGIA PARA EL MEJORAMIENTO DE LOS INDICADORES DE PRODUCTIVIDAD AGRÍCOLA EN EL MUNICIPIO DE CHÁMEZA DEPARTAMENTO DE CASANARE </t>
  </si>
  <si>
    <t>FORTALECIMIENTO DEL HATO GANADEROTIPO DOBLE PROPOSITO EN EL MUNICIPIO DE CHAMEZA, CASANARE</t>
  </si>
  <si>
    <t xml:space="preserve">ESTABLECIMIENTO Y COMERCIALIZACION DE UN CULTIVO DE PIÑA GOLD EN EL MUNICIPIO DE AGUAZUL CASANARE </t>
  </si>
  <si>
    <t xml:space="preserve">FORTALECIMIENTO DE LA PRODUCCION TECNIFICADA DE PIÑA GOLD EN EL MUNICIPIO DE AGUAZUL CASANARE </t>
  </si>
  <si>
    <t>ALIANZA PARA LA PRODUCCION Y COMERCIALIZACION DE PLATANO HARTON EN EL MUNICIPIO DE VILLANUEVA CASANARE.</t>
  </si>
  <si>
    <t xml:space="preserve">PLÁTANO </t>
  </si>
  <si>
    <t xml:space="preserve">ALIANZA PARA LA PRODUCCIÓN DE PLÁTANO EN EL MUNICIPIO DE YOPAL CASANARE </t>
  </si>
  <si>
    <t>ALIANZA PRODUCCIÓN Y COMERCIALIZACION DE PLÁTANO HARTÓN EN EL MUNICIPIO DE MONTERREY ASOAGRIPAN</t>
  </si>
  <si>
    <t>ALIANZA PARA LA PRODUCCIÓN Y COMERCIALIZACION DE PLATANO HARTON CON BENEFICIARIOS DEL NUCLEODEL BANCO-PORE (ASOPLABAN)</t>
  </si>
  <si>
    <t xml:space="preserve">PRODUCCIÓN Y COMERCIALIZACION DE PLÁTANO HARTÓN EN EL MUNICIPIO DE TRINIDAD CASANARE </t>
  </si>
  <si>
    <t xml:space="preserve">ALIANZA PARA LA PRODUCCIÓN Y COMERCIALIZACION DE PIÑA EN FRESCO VARIEDAD MD2 EN EL MUNICIPIO DE MANI CASANARE </t>
  </si>
  <si>
    <t>PRODUCCIÓN Y COMERCIALIZACION DE LULO EN EL MUNICIPIO DE RECETOR CASANARE</t>
  </si>
  <si>
    <t xml:space="preserve">ALIANZA PARA LA PRODUCCIÓN Y COMERCIALIZACIÓN DE CACAO SECO EN GRANO ESTABLECIDO BAJO EL SISTEMA AGROFORESTAL EN EL MUNICIPIO DE MANI CASANARE </t>
  </si>
  <si>
    <t>ALIANZA PRODUCCIÓN Y COMERCIALIZACIÓN DE CACAO BAJO SISTEMA AGROFORESTAL PLATANO, MADERABLES EN EL MUNICIPIO DE MANI-CASANARE</t>
  </si>
  <si>
    <t xml:space="preserve">IMPLEMENTACION, PRODUCCIÓN Y COMERCIALIZACIÓN DE MARACUYA EN EL MUNICIPIO DE MONTERREY-CASANARE </t>
  </si>
  <si>
    <t xml:space="preserve">ALIANZA PARA LA IMPLEMENTACIÓN, PRODUCCIÓN Y COMERCIALIZACIÓN DE ALOE VERA EN EL MUNICIPIO DE MONTERREY CASANARE </t>
  </si>
  <si>
    <t>ALIANZA PRODUCCIÓN Y COMERCIALIZACIÓN DE GANADERIA DOBLE PROPOSITO EN EL MUNICIPIO DE SACAMA "ASOLESACA"</t>
  </si>
  <si>
    <t>TECNIFICACIÓN DE LA GANADERIA  TRADICIONAL EN LA VEREDA LA ESMERALDA DEL MUNICIPIO DE TAURAMENA</t>
  </si>
  <si>
    <t>ALIANZA PARA LA PRODUCCIÓN Y COMERCIALIZACIÓN DE GANADOBOVINODE CARNE EN EL CORREGIMIENTO DE TILODIRAN MUNICIPIO DE YOPAL CASANARE</t>
  </si>
  <si>
    <t xml:space="preserve">PRODUCCIÓN DE LECHE CRUDA EN EL MUNICIPIO DE SAN LUIS DE PALENQUE-CASANARE </t>
  </si>
  <si>
    <t>ALIANZA PARA LA PRODUCCIÓN Y COMERCIALIZACIÓN DE LECHE CRUDA EN EL MUNICIPIO DE NUNCHIA CASANARE. LECHE Y GANADO BOVINO EN PIE</t>
  </si>
  <si>
    <t xml:space="preserve">PRODUCCIÓN Y COMERCIALIZACIÓN DE  CACHAMA Y MOJARRAEN EL MUNICIPIO DE MANI CASANARE </t>
  </si>
  <si>
    <t xml:space="preserve">PRODUCCIÓN MAS LIMPIA Y COMERCIALIZACIÓN DE MOJARRA ROJA EN EL MUNICIPIO DE SABANALARGA CASANARE </t>
  </si>
  <si>
    <t>FORTALECIMIENTO DE LOS PROCESOS DE PRODUCCIÓN Y TRANSFORMACIÓN DE SISTEMAS DE DOBLE PROPOSITO DE PEQUEÑOS PRODUCTORES DEL MUNICIPIO DE AGUAZUL CASANARE</t>
  </si>
  <si>
    <t xml:space="preserve">ALIANZA PARA LA PRODUCCIÓN DE LECHEN EN EL MUNICIPIO DE SABANALARGA CASANARE </t>
  </si>
  <si>
    <t xml:space="preserve">PRODUCCIÓN DE PLÁTANO HARTON EN EL MUNICIPIO DE RECETOR CASANARE </t>
  </si>
  <si>
    <t xml:space="preserve">ALIANZA PRODUCCIÓN DE PLÁTANO HARTÓN </t>
  </si>
  <si>
    <t>ALIANZA PRODUCCIÓN Y COMERCIALIZACIÓN DE PLÁTANO HARTÓN EN EL MUNICIPIO DE PAZ DE ARIPORO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</si>
</sst>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tabSelected="1" zoomScale="70" zoomScaleNormal="70" workbookViewId="0">
      <selection activeCell="T5" sqref="T5"/>
    </sheetView>
  </sheetViews>
  <sheetFormatPr baseColWidth="10" defaultColWidth="11.453125" defaultRowHeight="18" customHeight="1" x14ac:dyDescent="0.3"/>
  <cols>
    <col min="1" max="1" width="11.26953125" style="1" bestFit="1" customWidth="1"/>
    <col min="2" max="2" width="53.36328125" style="1" bestFit="1" customWidth="1"/>
    <col min="3" max="3" width="29.1796875" style="1" bestFit="1" customWidth="1"/>
    <col min="4" max="4" width="27.453125" style="1" bestFit="1" customWidth="1"/>
    <col min="5" max="6" width="8.6328125" style="1" bestFit="1" customWidth="1"/>
    <col min="7" max="7" width="15.90625" style="1" hidden="1" customWidth="1"/>
    <col min="8" max="8" width="12.26953125" style="1" hidden="1" customWidth="1"/>
    <col min="9" max="9" width="25.36328125" style="1" hidden="1" customWidth="1"/>
    <col min="10" max="10" width="24.54296875" style="1" hidden="1" customWidth="1"/>
    <col min="11" max="11" width="22.54296875" style="1" hidden="1" customWidth="1"/>
    <col min="12" max="12" width="17.90625" style="1" hidden="1" customWidth="1"/>
    <col min="13" max="13" width="19.81640625" style="1" hidden="1" customWidth="1"/>
    <col min="14" max="14" width="22.54296875" style="1" hidden="1" customWidth="1"/>
    <col min="15" max="15" width="24.54296875" style="1" hidden="1" customWidth="1"/>
    <col min="16" max="16" width="29.7265625" style="1" customWidth="1"/>
    <col min="17" max="16384" width="11.453125" style="1"/>
  </cols>
  <sheetData>
    <row r="1" spans="1:22" ht="18" customHeight="1" thickBot="1" x14ac:dyDescent="0.35"/>
    <row r="2" spans="1:22" ht="37.5" customHeight="1" thickBot="1" x14ac:dyDescent="0.35">
      <c r="A2" s="8" t="s">
        <v>50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</row>
    <row r="3" spans="1:22" ht="78.5" thickBot="1" x14ac:dyDescent="0.35">
      <c r="A3" s="7" t="s">
        <v>0</v>
      </c>
      <c r="B3" s="7" t="s">
        <v>51</v>
      </c>
      <c r="C3" s="7" t="s">
        <v>57</v>
      </c>
      <c r="D3" s="7" t="s">
        <v>1</v>
      </c>
      <c r="E3" s="7" t="s">
        <v>2</v>
      </c>
      <c r="F3" s="7" t="s">
        <v>56</v>
      </c>
      <c r="G3" s="7" t="s">
        <v>3</v>
      </c>
      <c r="H3" s="7" t="s">
        <v>46</v>
      </c>
      <c r="I3" s="7" t="s">
        <v>4</v>
      </c>
      <c r="J3" s="7" t="s">
        <v>5</v>
      </c>
      <c r="K3" s="7" t="s">
        <v>6</v>
      </c>
      <c r="L3" s="7" t="s">
        <v>45</v>
      </c>
      <c r="M3" s="7" t="s">
        <v>37</v>
      </c>
      <c r="N3" s="7" t="s">
        <v>7</v>
      </c>
      <c r="O3" s="7" t="s">
        <v>8</v>
      </c>
      <c r="P3" s="7" t="s">
        <v>47</v>
      </c>
    </row>
    <row r="4" spans="1:22" ht="105.5" customHeight="1" thickBot="1" x14ac:dyDescent="0.35">
      <c r="A4" s="6">
        <v>1</v>
      </c>
      <c r="B4" s="3" t="s">
        <v>88</v>
      </c>
      <c r="C4" s="6" t="s">
        <v>66</v>
      </c>
      <c r="D4" s="6" t="s">
        <v>11</v>
      </c>
      <c r="E4" s="6">
        <v>31</v>
      </c>
      <c r="F4" s="6">
        <v>31</v>
      </c>
      <c r="G4" s="6">
        <v>25</v>
      </c>
      <c r="H4" s="6">
        <v>10</v>
      </c>
      <c r="I4" s="6">
        <v>225200000</v>
      </c>
      <c r="J4" s="6">
        <v>207293000</v>
      </c>
      <c r="K4" s="6">
        <v>29300000</v>
      </c>
      <c r="L4" s="6"/>
      <c r="M4" s="6"/>
      <c r="N4" s="6">
        <v>154969000</v>
      </c>
      <c r="O4" s="6">
        <f>SUM(I4:N4)</f>
        <v>616762000</v>
      </c>
      <c r="P4" s="6" t="s">
        <v>48</v>
      </c>
      <c r="R4" s="5"/>
    </row>
    <row r="5" spans="1:22" ht="105.5" customHeight="1" thickBot="1" x14ac:dyDescent="0.35">
      <c r="A5" s="6">
        <v>2</v>
      </c>
      <c r="B5" s="3" t="s">
        <v>87</v>
      </c>
      <c r="C5" s="6" t="s">
        <v>66</v>
      </c>
      <c r="D5" s="6" t="s">
        <v>12</v>
      </c>
      <c r="E5" s="6">
        <v>40</v>
      </c>
      <c r="F5" s="6">
        <v>40</v>
      </c>
      <c r="G5" s="6">
        <v>56</v>
      </c>
      <c r="H5" s="6">
        <v>1</v>
      </c>
      <c r="I5" s="6">
        <v>179040000</v>
      </c>
      <c r="J5" s="6">
        <v>260419000</v>
      </c>
      <c r="K5" s="6">
        <v>27677000</v>
      </c>
      <c r="L5" s="6"/>
      <c r="M5" s="6">
        <v>83260000</v>
      </c>
      <c r="N5" s="6">
        <v>199974000</v>
      </c>
      <c r="O5" s="6">
        <f>SUM(I5:N5)</f>
        <v>750370000</v>
      </c>
      <c r="P5" s="6" t="s">
        <v>48</v>
      </c>
      <c r="V5" s="4"/>
    </row>
    <row r="6" spans="1:22" ht="101.5" customHeight="1" thickBot="1" x14ac:dyDescent="0.35">
      <c r="A6" s="6">
        <v>3</v>
      </c>
      <c r="B6" s="3" t="s">
        <v>67</v>
      </c>
      <c r="C6" s="6" t="s">
        <v>66</v>
      </c>
      <c r="D6" s="6" t="s">
        <v>14</v>
      </c>
      <c r="E6" s="6">
        <v>41</v>
      </c>
      <c r="F6" s="6">
        <v>41</v>
      </c>
      <c r="G6" s="6">
        <v>46</v>
      </c>
      <c r="H6" s="6">
        <v>10</v>
      </c>
      <c r="I6" s="6">
        <v>207098000</v>
      </c>
      <c r="J6" s="6">
        <v>306767000</v>
      </c>
      <c r="K6" s="6">
        <v>50000000</v>
      </c>
      <c r="L6" s="6"/>
      <c r="M6" s="6"/>
      <c r="N6" s="6">
        <v>202104000</v>
      </c>
      <c r="O6" s="6">
        <f>SUM(I6:N6)</f>
        <v>765969000</v>
      </c>
      <c r="P6" s="6" t="s">
        <v>48</v>
      </c>
    </row>
    <row r="7" spans="1:22" ht="128" customHeight="1" thickBot="1" x14ac:dyDescent="0.35">
      <c r="A7" s="6">
        <v>4</v>
      </c>
      <c r="B7" s="3" t="s">
        <v>68</v>
      </c>
      <c r="C7" s="6" t="s">
        <v>66</v>
      </c>
      <c r="D7" s="6" t="s">
        <v>10</v>
      </c>
      <c r="E7" s="6">
        <v>30</v>
      </c>
      <c r="F7" s="6">
        <v>30</v>
      </c>
      <c r="G7" s="6">
        <v>36</v>
      </c>
      <c r="H7" s="6"/>
      <c r="I7" s="6">
        <f>106560000+70800000</f>
        <v>177360000</v>
      </c>
      <c r="J7" s="6">
        <v>145157000</v>
      </c>
      <c r="K7" s="6">
        <v>88635000</v>
      </c>
      <c r="L7" s="6"/>
      <c r="M7" s="6">
        <v>60000000</v>
      </c>
      <c r="N7" s="6"/>
      <c r="O7" s="6">
        <f>SUM(I7:N7)</f>
        <v>471152000</v>
      </c>
      <c r="P7" s="6" t="s">
        <v>48</v>
      </c>
    </row>
    <row r="8" spans="1:22" ht="134.5" customHeight="1" thickBot="1" x14ac:dyDescent="0.35">
      <c r="A8" s="6">
        <v>5</v>
      </c>
      <c r="B8" s="3" t="s">
        <v>69</v>
      </c>
      <c r="C8" s="6" t="s">
        <v>66</v>
      </c>
      <c r="D8" s="6" t="s">
        <v>14</v>
      </c>
      <c r="E8" s="6">
        <v>40</v>
      </c>
      <c r="F8" s="6">
        <v>40</v>
      </c>
      <c r="G8" s="6">
        <v>31</v>
      </c>
      <c r="H8" s="6">
        <v>11</v>
      </c>
      <c r="I8" s="6">
        <v>203870000</v>
      </c>
      <c r="J8" s="6">
        <v>234156000</v>
      </c>
      <c r="K8" s="6">
        <v>63530000</v>
      </c>
      <c r="L8" s="6"/>
      <c r="M8" s="6"/>
      <c r="N8" s="6">
        <v>279458000</v>
      </c>
      <c r="O8" s="6">
        <f>SUM(I8:N8)</f>
        <v>781014000</v>
      </c>
      <c r="P8" s="6" t="s">
        <v>48</v>
      </c>
    </row>
    <row r="9" spans="1:22" ht="136.5" customHeight="1" thickBot="1" x14ac:dyDescent="0.35">
      <c r="A9" s="6">
        <v>6</v>
      </c>
      <c r="B9" s="3" t="s">
        <v>86</v>
      </c>
      <c r="C9" s="6" t="s">
        <v>66</v>
      </c>
      <c r="D9" s="6" t="s">
        <v>27</v>
      </c>
      <c r="E9" s="6">
        <v>32</v>
      </c>
      <c r="F9" s="6">
        <v>32</v>
      </c>
      <c r="G9" s="6">
        <v>23</v>
      </c>
      <c r="H9" s="6">
        <v>26</v>
      </c>
      <c r="I9" s="6">
        <v>207740000</v>
      </c>
      <c r="J9" s="6">
        <v>186168000</v>
      </c>
      <c r="K9" s="6">
        <v>25000000</v>
      </c>
      <c r="L9" s="6"/>
      <c r="M9" s="6"/>
      <c r="N9" s="6">
        <v>224000000</v>
      </c>
      <c r="O9" s="6">
        <f>I9+J9+K9+N9</f>
        <v>642908000</v>
      </c>
      <c r="P9" s="6" t="s">
        <v>48</v>
      </c>
    </row>
    <row r="10" spans="1:22" ht="124.5" customHeight="1" thickBot="1" x14ac:dyDescent="0.35">
      <c r="A10" s="6">
        <v>7</v>
      </c>
      <c r="B10" s="3" t="s">
        <v>65</v>
      </c>
      <c r="C10" s="6" t="s">
        <v>66</v>
      </c>
      <c r="D10" s="6" t="s">
        <v>24</v>
      </c>
      <c r="E10" s="6">
        <v>33</v>
      </c>
      <c r="F10" s="6">
        <v>33</v>
      </c>
      <c r="G10" s="6">
        <v>26</v>
      </c>
      <c r="H10" s="6">
        <v>10</v>
      </c>
      <c r="I10" s="6">
        <v>226239000</v>
      </c>
      <c r="J10" s="6">
        <v>155901000</v>
      </c>
      <c r="K10" s="6">
        <v>32288000</v>
      </c>
      <c r="L10" s="6"/>
      <c r="M10" s="6">
        <v>100000000</v>
      </c>
      <c r="N10" s="6">
        <v>200983000</v>
      </c>
      <c r="O10" s="6">
        <f>SUM(I10:N10)</f>
        <v>715411000</v>
      </c>
      <c r="P10" s="6" t="s">
        <v>48</v>
      </c>
    </row>
    <row r="11" spans="1:22" ht="138.5" customHeight="1" thickBot="1" x14ac:dyDescent="0.35">
      <c r="A11" s="6">
        <v>8</v>
      </c>
      <c r="B11" s="3" t="s">
        <v>70</v>
      </c>
      <c r="C11" s="6" t="s">
        <v>66</v>
      </c>
      <c r="D11" s="6" t="s">
        <v>41</v>
      </c>
      <c r="E11" s="6">
        <v>20</v>
      </c>
      <c r="F11" s="6">
        <v>20</v>
      </c>
      <c r="G11" s="6">
        <v>25</v>
      </c>
      <c r="H11" s="6">
        <v>3</v>
      </c>
      <c r="I11" s="6">
        <v>224872000</v>
      </c>
      <c r="J11" s="6">
        <v>118253000</v>
      </c>
      <c r="K11" s="6">
        <v>40000000</v>
      </c>
      <c r="L11" s="6"/>
      <c r="M11" s="6"/>
      <c r="N11" s="6"/>
      <c r="O11" s="6">
        <f>SUM(I11:L11)</f>
        <v>383125000</v>
      </c>
      <c r="P11" s="6" t="s">
        <v>48</v>
      </c>
    </row>
    <row r="12" spans="1:22" ht="169.5" customHeight="1" thickBot="1" x14ac:dyDescent="0.35">
      <c r="A12" s="6">
        <v>9</v>
      </c>
      <c r="B12" s="3" t="s">
        <v>71</v>
      </c>
      <c r="C12" s="6" t="s">
        <v>15</v>
      </c>
      <c r="D12" s="6" t="s">
        <v>16</v>
      </c>
      <c r="E12" s="6">
        <v>27</v>
      </c>
      <c r="F12" s="6">
        <v>6</v>
      </c>
      <c r="G12" s="6">
        <v>26</v>
      </c>
      <c r="H12" s="6">
        <v>10</v>
      </c>
      <c r="I12" s="6">
        <f>98979000+70800000</f>
        <v>169779000</v>
      </c>
      <c r="J12" s="6">
        <v>74058000</v>
      </c>
      <c r="K12" s="6">
        <v>70000000</v>
      </c>
      <c r="L12" s="6"/>
      <c r="M12" s="6">
        <v>49929000</v>
      </c>
      <c r="N12" s="6"/>
      <c r="O12" s="6">
        <f>SUM(I12:N12)</f>
        <v>363766000</v>
      </c>
      <c r="P12" s="6" t="s">
        <v>48</v>
      </c>
    </row>
    <row r="13" spans="1:22" ht="136" customHeight="1" thickBot="1" x14ac:dyDescent="0.35">
      <c r="A13" s="6">
        <v>10</v>
      </c>
      <c r="B13" s="3" t="s">
        <v>64</v>
      </c>
      <c r="C13" s="6" t="s">
        <v>9</v>
      </c>
      <c r="D13" s="6" t="s">
        <v>32</v>
      </c>
      <c r="E13" s="6">
        <v>20</v>
      </c>
      <c r="F13" s="6">
        <v>5</v>
      </c>
      <c r="G13" s="6">
        <v>20</v>
      </c>
      <c r="H13" s="6">
        <v>3</v>
      </c>
      <c r="I13" s="6">
        <v>117438000</v>
      </c>
      <c r="J13" s="6">
        <v>78192000</v>
      </c>
      <c r="K13" s="6">
        <v>96525000</v>
      </c>
      <c r="L13" s="6"/>
      <c r="M13" s="6">
        <v>49998000</v>
      </c>
      <c r="N13" s="6"/>
      <c r="O13" s="6">
        <f>SUM(I13:N13)</f>
        <v>342153000</v>
      </c>
      <c r="P13" s="6" t="s">
        <v>48</v>
      </c>
    </row>
    <row r="14" spans="1:22" ht="139.5" customHeight="1" thickBot="1" x14ac:dyDescent="0.35">
      <c r="A14" s="6">
        <v>11</v>
      </c>
      <c r="B14" s="3" t="s">
        <v>63</v>
      </c>
      <c r="C14" s="6" t="s">
        <v>31</v>
      </c>
      <c r="D14" s="6" t="s">
        <v>32</v>
      </c>
      <c r="E14" s="6">
        <v>22</v>
      </c>
      <c r="F14" s="6">
        <v>6</v>
      </c>
      <c r="G14" s="6">
        <v>25</v>
      </c>
      <c r="H14" s="6">
        <v>3</v>
      </c>
      <c r="I14" s="6">
        <v>223408000</v>
      </c>
      <c r="J14" s="6">
        <v>94354000</v>
      </c>
      <c r="K14" s="6">
        <v>90001000</v>
      </c>
      <c r="L14" s="6"/>
      <c r="M14" s="6"/>
      <c r="N14" s="6"/>
      <c r="O14" s="6">
        <f>SUM(I14:L14)</f>
        <v>407763000</v>
      </c>
      <c r="P14" s="6" t="s">
        <v>48</v>
      </c>
    </row>
    <row r="15" spans="1:22" ht="174.5" customHeight="1" thickBot="1" x14ac:dyDescent="0.35">
      <c r="A15" s="6">
        <v>12</v>
      </c>
      <c r="B15" s="3" t="s">
        <v>55</v>
      </c>
      <c r="C15" s="6" t="s">
        <v>33</v>
      </c>
      <c r="D15" s="6" t="s">
        <v>32</v>
      </c>
      <c r="E15" s="6">
        <v>21</v>
      </c>
      <c r="F15" s="6">
        <v>6</v>
      </c>
      <c r="G15" s="6">
        <v>25</v>
      </c>
      <c r="H15" s="6">
        <v>2</v>
      </c>
      <c r="I15" s="6">
        <v>213266000</v>
      </c>
      <c r="J15" s="6">
        <v>178083000</v>
      </c>
      <c r="K15" s="6">
        <v>90001000</v>
      </c>
      <c r="L15" s="6"/>
      <c r="M15" s="6"/>
      <c r="N15" s="6"/>
      <c r="O15" s="6">
        <f>SUM(I15:L15)</f>
        <v>481350000</v>
      </c>
      <c r="P15" s="6" t="s">
        <v>48</v>
      </c>
    </row>
    <row r="16" spans="1:22" ht="130.5" thickBot="1" x14ac:dyDescent="0.35">
      <c r="A16" s="6">
        <v>13</v>
      </c>
      <c r="B16" s="3" t="s">
        <v>58</v>
      </c>
      <c r="C16" s="6" t="s">
        <v>15</v>
      </c>
      <c r="D16" s="6" t="s">
        <v>19</v>
      </c>
      <c r="E16" s="6">
        <v>22</v>
      </c>
      <c r="F16" s="6">
        <v>5</v>
      </c>
      <c r="G16" s="6">
        <v>25</v>
      </c>
      <c r="H16" s="6">
        <v>3</v>
      </c>
      <c r="I16" s="6">
        <v>215144000</v>
      </c>
      <c r="J16" s="6">
        <v>97064000</v>
      </c>
      <c r="K16" s="6">
        <v>50004000</v>
      </c>
      <c r="L16" s="6"/>
      <c r="M16" s="6"/>
      <c r="N16" s="6"/>
      <c r="O16" s="6">
        <f>SUM(I16:L16)</f>
        <v>362212000</v>
      </c>
      <c r="P16" s="6" t="s">
        <v>48</v>
      </c>
    </row>
    <row r="17" spans="1:16" ht="277.5" customHeight="1" thickBot="1" x14ac:dyDescent="0.35">
      <c r="A17" s="6">
        <v>14</v>
      </c>
      <c r="B17" s="3" t="s">
        <v>61</v>
      </c>
      <c r="C17" s="6" t="s">
        <v>20</v>
      </c>
      <c r="D17" s="6" t="s">
        <v>21</v>
      </c>
      <c r="E17" s="6">
        <v>60</v>
      </c>
      <c r="F17" s="6">
        <v>60</v>
      </c>
      <c r="G17" s="6">
        <v>31</v>
      </c>
      <c r="H17" s="6">
        <v>51</v>
      </c>
      <c r="I17" s="6">
        <v>349669000</v>
      </c>
      <c r="J17" s="6">
        <v>215164000</v>
      </c>
      <c r="K17" s="6">
        <v>30000000</v>
      </c>
      <c r="L17" s="6"/>
      <c r="M17" s="6"/>
      <c r="N17" s="6">
        <v>385311000</v>
      </c>
      <c r="O17" s="6">
        <f>SUM(I17:N17)</f>
        <v>980144000</v>
      </c>
      <c r="P17" s="6" t="s">
        <v>48</v>
      </c>
    </row>
    <row r="18" spans="1:16" ht="171" customHeight="1" thickBot="1" x14ac:dyDescent="0.35">
      <c r="A18" s="6">
        <v>15</v>
      </c>
      <c r="B18" s="3" t="s">
        <v>72</v>
      </c>
      <c r="C18" s="6" t="s">
        <v>26</v>
      </c>
      <c r="D18" s="6" t="s">
        <v>27</v>
      </c>
      <c r="E18" s="6">
        <v>34</v>
      </c>
      <c r="F18" s="6">
        <v>25.5</v>
      </c>
      <c r="G18" s="6">
        <v>35</v>
      </c>
      <c r="H18" s="6">
        <v>23</v>
      </c>
      <c r="I18" s="6">
        <v>180345000</v>
      </c>
      <c r="J18" s="6">
        <v>211447000</v>
      </c>
      <c r="K18" s="6">
        <v>29985000</v>
      </c>
      <c r="L18" s="6"/>
      <c r="M18" s="6"/>
      <c r="N18" s="6">
        <v>236994000</v>
      </c>
      <c r="O18" s="6">
        <f>I18+J18+K18+N18</f>
        <v>658771000</v>
      </c>
      <c r="P18" s="6" t="s">
        <v>49</v>
      </c>
    </row>
    <row r="19" spans="1:16" ht="160.5" customHeight="1" thickBot="1" x14ac:dyDescent="0.35">
      <c r="A19" s="6">
        <v>16</v>
      </c>
      <c r="B19" s="3" t="s">
        <v>73</v>
      </c>
      <c r="C19" s="6" t="s">
        <v>17</v>
      </c>
      <c r="D19" s="6" t="s">
        <v>16</v>
      </c>
      <c r="E19" s="6">
        <v>21</v>
      </c>
      <c r="F19" s="6">
        <v>21</v>
      </c>
      <c r="G19" s="6">
        <v>25</v>
      </c>
      <c r="H19" s="6"/>
      <c r="I19" s="6">
        <f>108379000+70800000</f>
        <v>179179000</v>
      </c>
      <c r="J19" s="6">
        <v>80391000</v>
      </c>
      <c r="K19" s="6">
        <v>60000000</v>
      </c>
      <c r="L19" s="6"/>
      <c r="M19" s="6">
        <v>50000000</v>
      </c>
      <c r="N19" s="6"/>
      <c r="O19" s="6">
        <f>SUM(I19:N19)</f>
        <v>369570000</v>
      </c>
      <c r="P19" s="6" t="s">
        <v>48</v>
      </c>
    </row>
    <row r="20" spans="1:16" ht="128.5" customHeight="1" thickBot="1" x14ac:dyDescent="0.35">
      <c r="A20" s="6">
        <v>17</v>
      </c>
      <c r="B20" s="3" t="s">
        <v>74</v>
      </c>
      <c r="C20" s="6" t="s">
        <v>17</v>
      </c>
      <c r="D20" s="6" t="s">
        <v>28</v>
      </c>
      <c r="E20" s="6">
        <v>38</v>
      </c>
      <c r="F20" s="6">
        <v>57</v>
      </c>
      <c r="G20" s="6">
        <v>69</v>
      </c>
      <c r="H20" s="6">
        <v>14</v>
      </c>
      <c r="I20" s="6">
        <v>209694000</v>
      </c>
      <c r="J20" s="6">
        <v>334371000</v>
      </c>
      <c r="K20" s="6">
        <v>78660000</v>
      </c>
      <c r="L20" s="6"/>
      <c r="M20" s="6"/>
      <c r="N20" s="6">
        <v>263434000</v>
      </c>
      <c r="O20" s="6">
        <f>I20+J20+K20+N20</f>
        <v>886159000</v>
      </c>
      <c r="P20" s="6" t="s">
        <v>48</v>
      </c>
    </row>
    <row r="21" spans="1:16" ht="151.5" customHeight="1" thickBot="1" x14ac:dyDescent="0.35">
      <c r="A21" s="6">
        <v>18</v>
      </c>
      <c r="B21" s="3" t="s">
        <v>75</v>
      </c>
      <c r="C21" s="6" t="s">
        <v>30</v>
      </c>
      <c r="D21" s="6" t="s">
        <v>10</v>
      </c>
      <c r="E21" s="6">
        <v>23</v>
      </c>
      <c r="F21" s="6">
        <v>11.5</v>
      </c>
      <c r="G21" s="6">
        <v>25</v>
      </c>
      <c r="H21" s="6">
        <v>4</v>
      </c>
      <c r="I21" s="6">
        <v>227177000</v>
      </c>
      <c r="J21" s="6">
        <v>126138000</v>
      </c>
      <c r="K21" s="6">
        <v>148000000</v>
      </c>
      <c r="L21" s="6"/>
      <c r="M21" s="6"/>
      <c r="N21" s="6"/>
      <c r="O21" s="6">
        <f>SUM(I21:L21)</f>
        <v>501315000</v>
      </c>
      <c r="P21" s="6" t="s">
        <v>48</v>
      </c>
    </row>
    <row r="22" spans="1:16" ht="168" customHeight="1" thickBot="1" x14ac:dyDescent="0.35">
      <c r="A22" s="6">
        <v>19</v>
      </c>
      <c r="B22" s="3" t="s">
        <v>76</v>
      </c>
      <c r="C22" s="6" t="s">
        <v>40</v>
      </c>
      <c r="D22" s="6" t="s">
        <v>10</v>
      </c>
      <c r="E22" s="6">
        <v>26</v>
      </c>
      <c r="F22" s="6">
        <v>13</v>
      </c>
      <c r="G22" s="6">
        <v>20</v>
      </c>
      <c r="H22" s="6">
        <v>5</v>
      </c>
      <c r="I22" s="6">
        <v>244358400</v>
      </c>
      <c r="J22" s="6">
        <v>140529000</v>
      </c>
      <c r="K22" s="6">
        <v>212000000</v>
      </c>
      <c r="L22" s="6"/>
      <c r="M22" s="6"/>
      <c r="N22" s="6"/>
      <c r="O22" s="6">
        <f>SUM(I22:L22)</f>
        <v>596887400</v>
      </c>
      <c r="P22" s="6" t="s">
        <v>48</v>
      </c>
    </row>
    <row r="23" spans="1:16" ht="200.5" customHeight="1" thickBot="1" x14ac:dyDescent="0.35">
      <c r="A23" s="6">
        <v>20</v>
      </c>
      <c r="B23" s="3" t="s">
        <v>77</v>
      </c>
      <c r="C23" s="6" t="s">
        <v>43</v>
      </c>
      <c r="D23" s="6" t="s">
        <v>13</v>
      </c>
      <c r="E23" s="6">
        <v>30</v>
      </c>
      <c r="F23" s="6">
        <v>240</v>
      </c>
      <c r="G23" s="6">
        <v>36</v>
      </c>
      <c r="H23" s="6">
        <v>19</v>
      </c>
      <c r="I23" s="6">
        <v>362716000</v>
      </c>
      <c r="J23" s="6">
        <v>862772000</v>
      </c>
      <c r="K23" s="6">
        <v>20000000</v>
      </c>
      <c r="L23" s="6"/>
      <c r="M23" s="6"/>
      <c r="N23" s="6">
        <v>149974000</v>
      </c>
      <c r="O23" s="6">
        <f>SUM(I23:N23)</f>
        <v>1395462000</v>
      </c>
      <c r="P23" s="6" t="s">
        <v>48</v>
      </c>
    </row>
    <row r="24" spans="1:16" ht="179" customHeight="1" thickBot="1" x14ac:dyDescent="0.35">
      <c r="A24" s="6">
        <v>21</v>
      </c>
      <c r="B24" s="3" t="s">
        <v>78</v>
      </c>
      <c r="C24" s="6" t="s">
        <v>18</v>
      </c>
      <c r="D24" s="6" t="s">
        <v>19</v>
      </c>
      <c r="E24" s="6">
        <v>17</v>
      </c>
      <c r="F24" s="6">
        <v>119</v>
      </c>
      <c r="G24" s="6">
        <v>20</v>
      </c>
      <c r="H24" s="6"/>
      <c r="I24" s="6">
        <f>117132000+70800000</f>
        <v>187932000</v>
      </c>
      <c r="J24" s="6">
        <v>377066000</v>
      </c>
      <c r="K24" s="6">
        <v>100967000</v>
      </c>
      <c r="L24" s="6"/>
      <c r="M24" s="6">
        <v>52000000</v>
      </c>
      <c r="N24" s="6"/>
      <c r="O24" s="6">
        <f>SUM(I24:N24)</f>
        <v>717965000</v>
      </c>
      <c r="P24" s="6" t="s">
        <v>48</v>
      </c>
    </row>
    <row r="25" spans="1:16" ht="130.5" thickBot="1" x14ac:dyDescent="0.35">
      <c r="A25" s="6">
        <v>22</v>
      </c>
      <c r="B25" s="3" t="s">
        <v>54</v>
      </c>
      <c r="C25" s="6" t="s">
        <v>43</v>
      </c>
      <c r="D25" s="6" t="s">
        <v>14</v>
      </c>
      <c r="E25" s="6">
        <v>24</v>
      </c>
      <c r="F25" s="6">
        <v>174</v>
      </c>
      <c r="G25" s="6">
        <v>25</v>
      </c>
      <c r="H25" s="6"/>
      <c r="I25" s="6">
        <v>244739000</v>
      </c>
      <c r="J25" s="6">
        <v>415835000</v>
      </c>
      <c r="K25" s="6">
        <v>41966000</v>
      </c>
      <c r="L25" s="6"/>
      <c r="M25" s="6"/>
      <c r="N25" s="6"/>
      <c r="O25" s="6">
        <f>SUM(I25:N25)</f>
        <v>702540000</v>
      </c>
      <c r="P25" s="6" t="s">
        <v>48</v>
      </c>
    </row>
    <row r="26" spans="1:16" ht="173" customHeight="1" thickBot="1" x14ac:dyDescent="0.35">
      <c r="A26" s="6">
        <v>23</v>
      </c>
      <c r="B26" s="3" t="s">
        <v>59</v>
      </c>
      <c r="C26" s="6" t="s">
        <v>22</v>
      </c>
      <c r="D26" s="6" t="s">
        <v>21</v>
      </c>
      <c r="E26" s="6">
        <v>80</v>
      </c>
      <c r="F26" s="6">
        <v>400</v>
      </c>
      <c r="G26" s="6">
        <v>65</v>
      </c>
      <c r="H26" s="6">
        <v>69</v>
      </c>
      <c r="I26" s="6">
        <v>522700000</v>
      </c>
      <c r="J26" s="6">
        <v>1445288000</v>
      </c>
      <c r="K26" s="6">
        <v>30000000</v>
      </c>
      <c r="L26" s="6"/>
      <c r="M26" s="6"/>
      <c r="N26" s="6">
        <v>559973000</v>
      </c>
      <c r="O26" s="6">
        <f t="shared" ref="O26:O29" si="0">SUM(I26:N26)</f>
        <v>2557961000</v>
      </c>
      <c r="P26" s="6" t="s">
        <v>48</v>
      </c>
    </row>
    <row r="27" spans="1:16" ht="161" customHeight="1" thickBot="1" x14ac:dyDescent="0.35">
      <c r="A27" s="6">
        <v>24</v>
      </c>
      <c r="B27" s="3" t="s">
        <v>62</v>
      </c>
      <c r="C27" s="6" t="s">
        <v>22</v>
      </c>
      <c r="D27" s="6" t="s">
        <v>42</v>
      </c>
      <c r="E27" s="6">
        <v>24</v>
      </c>
      <c r="F27" s="6">
        <v>72</v>
      </c>
      <c r="G27" s="6">
        <v>35</v>
      </c>
      <c r="H27" s="6">
        <v>17</v>
      </c>
      <c r="I27" s="6">
        <v>246632000</v>
      </c>
      <c r="J27" s="6">
        <v>307541000</v>
      </c>
      <c r="K27" s="6">
        <v>60000000</v>
      </c>
      <c r="L27" s="6">
        <v>7200000</v>
      </c>
      <c r="M27" s="6"/>
      <c r="N27" s="6"/>
      <c r="O27" s="6">
        <f>SUM(I27:L27)</f>
        <v>621373000</v>
      </c>
      <c r="P27" s="6" t="s">
        <v>48</v>
      </c>
    </row>
    <row r="28" spans="1:16" ht="156.5" thickBot="1" x14ac:dyDescent="0.35">
      <c r="A28" s="6">
        <v>25</v>
      </c>
      <c r="B28" s="3" t="s">
        <v>53</v>
      </c>
      <c r="C28" s="6" t="s">
        <v>22</v>
      </c>
      <c r="D28" s="6" t="s">
        <v>11</v>
      </c>
      <c r="E28" s="6">
        <v>43</v>
      </c>
      <c r="F28" s="6">
        <v>215</v>
      </c>
      <c r="G28" s="6">
        <v>52</v>
      </c>
      <c r="H28" s="6">
        <v>15</v>
      </c>
      <c r="I28" s="6">
        <v>292990000</v>
      </c>
      <c r="J28" s="6">
        <v>1122623000</v>
      </c>
      <c r="K28" s="6">
        <v>49003000</v>
      </c>
      <c r="L28" s="6">
        <v>10750000</v>
      </c>
      <c r="M28" s="6"/>
      <c r="N28" s="6">
        <v>299419000</v>
      </c>
      <c r="O28" s="6">
        <f t="shared" si="0"/>
        <v>1774785000</v>
      </c>
      <c r="P28" s="6" t="s">
        <v>48</v>
      </c>
    </row>
    <row r="29" spans="1:16" ht="124.5" customHeight="1" thickBot="1" x14ac:dyDescent="0.35">
      <c r="A29" s="6">
        <v>26</v>
      </c>
      <c r="B29" s="3" t="s">
        <v>85</v>
      </c>
      <c r="C29" s="6" t="s">
        <v>22</v>
      </c>
      <c r="D29" s="6" t="s">
        <v>23</v>
      </c>
      <c r="E29" s="6">
        <v>39</v>
      </c>
      <c r="F29" s="6">
        <v>390</v>
      </c>
      <c r="G29" s="6">
        <v>61</v>
      </c>
      <c r="H29" s="6">
        <v>7</v>
      </c>
      <c r="I29" s="6">
        <v>159946000</v>
      </c>
      <c r="J29" s="6">
        <v>973188000</v>
      </c>
      <c r="K29" s="6">
        <v>20000000</v>
      </c>
      <c r="L29" s="6"/>
      <c r="M29" s="6"/>
      <c r="N29" s="6">
        <v>272653000</v>
      </c>
      <c r="O29" s="6">
        <f t="shared" si="0"/>
        <v>1425787000</v>
      </c>
      <c r="P29" s="6" t="s">
        <v>48</v>
      </c>
    </row>
    <row r="30" spans="1:16" ht="184" customHeight="1" thickBot="1" x14ac:dyDescent="0.35">
      <c r="A30" s="6">
        <v>27</v>
      </c>
      <c r="B30" s="3" t="s">
        <v>79</v>
      </c>
      <c r="C30" s="6" t="s">
        <v>25</v>
      </c>
      <c r="D30" s="6" t="s">
        <v>12</v>
      </c>
      <c r="E30" s="6">
        <v>34</v>
      </c>
      <c r="F30" s="6">
        <v>187</v>
      </c>
      <c r="G30" s="6">
        <v>22</v>
      </c>
      <c r="H30" s="6">
        <v>2</v>
      </c>
      <c r="I30" s="6">
        <v>132200000</v>
      </c>
      <c r="J30" s="6">
        <v>930951000</v>
      </c>
      <c r="K30" s="6">
        <v>10080000</v>
      </c>
      <c r="L30" s="6"/>
      <c r="M30" s="6"/>
      <c r="N30" s="6">
        <v>237277000</v>
      </c>
      <c r="O30" s="6">
        <f>I30+J30+K30+N30</f>
        <v>1310508000</v>
      </c>
      <c r="P30" s="6" t="s">
        <v>48</v>
      </c>
    </row>
    <row r="31" spans="1:16" ht="159.5" customHeight="1" thickBot="1" x14ac:dyDescent="0.35">
      <c r="A31" s="6">
        <v>28</v>
      </c>
      <c r="B31" s="3" t="s">
        <v>80</v>
      </c>
      <c r="C31" s="6" t="s">
        <v>29</v>
      </c>
      <c r="D31" s="6" t="s">
        <v>60</v>
      </c>
      <c r="E31" s="6">
        <v>32</v>
      </c>
      <c r="F31" s="6">
        <v>112</v>
      </c>
      <c r="G31" s="6">
        <v>35</v>
      </c>
      <c r="H31" s="6">
        <v>6</v>
      </c>
      <c r="I31" s="6">
        <v>278134000</v>
      </c>
      <c r="J31" s="6">
        <v>973976000</v>
      </c>
      <c r="K31" s="6">
        <v>255130000</v>
      </c>
      <c r="L31" s="6">
        <v>32250000</v>
      </c>
      <c r="M31" s="6"/>
      <c r="N31" s="6">
        <v>223939000</v>
      </c>
      <c r="O31" s="6">
        <f>I31+J31+K31+N31+L31</f>
        <v>1763429000</v>
      </c>
      <c r="P31" s="6" t="s">
        <v>48</v>
      </c>
    </row>
    <row r="32" spans="1:16" ht="158.5" customHeight="1" thickBot="1" x14ac:dyDescent="0.35">
      <c r="A32" s="6">
        <v>29</v>
      </c>
      <c r="B32" s="3" t="s">
        <v>81</v>
      </c>
      <c r="C32" s="6" t="s">
        <v>22</v>
      </c>
      <c r="D32" s="6" t="s">
        <v>36</v>
      </c>
      <c r="E32" s="6">
        <v>25</v>
      </c>
      <c r="F32" s="6">
        <v>25</v>
      </c>
      <c r="G32" s="6">
        <v>35</v>
      </c>
      <c r="H32" s="6">
        <v>4</v>
      </c>
      <c r="I32" s="6">
        <v>248500500</v>
      </c>
      <c r="J32" s="6">
        <v>341179800</v>
      </c>
      <c r="K32" s="6">
        <v>59918000</v>
      </c>
      <c r="L32" s="6"/>
      <c r="M32" s="6"/>
      <c r="N32" s="6"/>
      <c r="O32" s="6">
        <f>SUM(I32:L32)</f>
        <v>649598300</v>
      </c>
      <c r="P32" s="6" t="s">
        <v>48</v>
      </c>
    </row>
    <row r="33" spans="1:16" ht="197" customHeight="1" thickBot="1" x14ac:dyDescent="0.35">
      <c r="A33" s="6">
        <v>30</v>
      </c>
      <c r="B33" s="3" t="s">
        <v>84</v>
      </c>
      <c r="C33" s="6" t="s">
        <v>22</v>
      </c>
      <c r="D33" s="6" t="s">
        <v>44</v>
      </c>
      <c r="E33" s="6">
        <v>23</v>
      </c>
      <c r="F33" s="6">
        <v>23</v>
      </c>
      <c r="G33" s="6">
        <v>32</v>
      </c>
      <c r="H33" s="6">
        <v>23</v>
      </c>
      <c r="I33" s="6">
        <v>242839000</v>
      </c>
      <c r="J33" s="6">
        <v>641342000</v>
      </c>
      <c r="K33" s="6"/>
      <c r="L33" s="6"/>
      <c r="M33" s="6"/>
      <c r="N33" s="6"/>
      <c r="O33" s="6">
        <f>SUM(I33:L33)</f>
        <v>884181000</v>
      </c>
      <c r="P33" s="6" t="s">
        <v>48</v>
      </c>
    </row>
    <row r="34" spans="1:16" ht="142" customHeight="1" thickBot="1" x14ac:dyDescent="0.35">
      <c r="A34" s="6">
        <v>31</v>
      </c>
      <c r="B34" s="3" t="s">
        <v>82</v>
      </c>
      <c r="C34" s="6" t="s">
        <v>38</v>
      </c>
      <c r="D34" s="6" t="s">
        <v>28</v>
      </c>
      <c r="E34" s="6">
        <v>30</v>
      </c>
      <c r="F34" s="6"/>
      <c r="G34" s="6">
        <v>35</v>
      </c>
      <c r="H34" s="6">
        <v>4</v>
      </c>
      <c r="I34" s="6">
        <v>274538000</v>
      </c>
      <c r="J34" s="6">
        <v>229952000</v>
      </c>
      <c r="K34" s="6">
        <v>58000000</v>
      </c>
      <c r="L34" s="6"/>
      <c r="M34" s="6"/>
      <c r="N34" s="6"/>
      <c r="O34" s="6">
        <f t="shared" ref="O34:O35" si="1">SUM(I34:L34)</f>
        <v>562490000</v>
      </c>
      <c r="P34" s="6" t="s">
        <v>48</v>
      </c>
    </row>
    <row r="35" spans="1:16" ht="148.5" customHeight="1" thickBot="1" x14ac:dyDescent="0.35">
      <c r="A35" s="6">
        <v>32</v>
      </c>
      <c r="B35" s="3" t="s">
        <v>83</v>
      </c>
      <c r="C35" s="6" t="s">
        <v>39</v>
      </c>
      <c r="D35" s="6" t="s">
        <v>23</v>
      </c>
      <c r="E35" s="6">
        <v>21</v>
      </c>
      <c r="F35" s="6"/>
      <c r="G35" s="6">
        <v>25</v>
      </c>
      <c r="H35" s="6">
        <v>4</v>
      </c>
      <c r="I35" s="6">
        <v>212870500</v>
      </c>
      <c r="J35" s="6">
        <v>308240000</v>
      </c>
      <c r="K35" s="6">
        <v>60017000</v>
      </c>
      <c r="L35" s="6"/>
      <c r="M35" s="6"/>
      <c r="N35" s="6"/>
      <c r="O35" s="6">
        <f t="shared" si="1"/>
        <v>581127500</v>
      </c>
      <c r="P35" s="6" t="s">
        <v>48</v>
      </c>
    </row>
    <row r="36" spans="1:16" ht="166" customHeight="1" thickBot="1" x14ac:dyDescent="0.35">
      <c r="A36" s="6">
        <v>33</v>
      </c>
      <c r="B36" s="3" t="s">
        <v>52</v>
      </c>
      <c r="C36" s="6" t="s">
        <v>34</v>
      </c>
      <c r="D36" s="6" t="s">
        <v>35</v>
      </c>
      <c r="E36" s="6">
        <v>24</v>
      </c>
      <c r="F36" s="6"/>
      <c r="G36" s="6">
        <v>20</v>
      </c>
      <c r="H36" s="6">
        <v>14</v>
      </c>
      <c r="I36" s="6">
        <v>236550000</v>
      </c>
      <c r="J36" s="6">
        <v>193518000</v>
      </c>
      <c r="K36" s="6">
        <v>66010000</v>
      </c>
      <c r="L36" s="6"/>
      <c r="M36" s="6"/>
      <c r="N36" s="6"/>
      <c r="O36" s="6">
        <f>SUM(I36:L36)</f>
        <v>496078000</v>
      </c>
      <c r="P36" s="6" t="s">
        <v>48</v>
      </c>
    </row>
    <row r="37" spans="1:16" ht="26.5" customHeight="1" thickBot="1" x14ac:dyDescent="0.35">
      <c r="A37" s="6" t="s">
        <v>8</v>
      </c>
      <c r="B37" s="6"/>
      <c r="C37" s="6"/>
      <c r="D37" s="6"/>
      <c r="E37" s="6">
        <f>SUM(E4:E36)</f>
        <v>1027</v>
      </c>
      <c r="F37" s="6">
        <f>SUM(F4:F36)</f>
        <v>2440</v>
      </c>
      <c r="G37" s="6">
        <f>SUM(G4:G36)</f>
        <v>1092</v>
      </c>
      <c r="H37" s="6">
        <f>SUM(H4:H36)</f>
        <v>373</v>
      </c>
      <c r="I37" s="6">
        <f>SUM(I4:I36)</f>
        <v>7624163400</v>
      </c>
      <c r="J37" s="6">
        <f t="shared" ref="J37:O37" si="2">SUM(J4:J36)</f>
        <v>12367376800</v>
      </c>
      <c r="K37" s="6">
        <f t="shared" si="2"/>
        <v>2142697000</v>
      </c>
      <c r="L37" s="6">
        <f t="shared" si="2"/>
        <v>50200000</v>
      </c>
      <c r="M37" s="6">
        <f t="shared" si="2"/>
        <v>445187000</v>
      </c>
      <c r="N37" s="6">
        <f t="shared" si="2"/>
        <v>3890462000</v>
      </c>
      <c r="O37" s="6">
        <f t="shared" si="2"/>
        <v>26520086200</v>
      </c>
      <c r="P37" s="6"/>
    </row>
    <row r="42" spans="1:16" ht="18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</sheetData>
  <mergeCells count="1">
    <mergeCell ref="A2:P2"/>
  </mergeCells>
  <pageMargins left="0.31496062992125984" right="0.31496062992125984" top="0.35433070866141736" bottom="0.35433070866141736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5540B431027E459F809CAD4408BE78" ma:contentTypeVersion="2" ma:contentTypeDescription="Crear nuevo documento." ma:contentTypeScope="" ma:versionID="dfe6609393fe4293b4410a6f52b03a3e">
  <xsd:schema xmlns:xsd="http://www.w3.org/2001/XMLSchema" xmlns:xs="http://www.w3.org/2001/XMLSchema" xmlns:p="http://schemas.microsoft.com/office/2006/metadata/properties" xmlns:ns2="2d6650b1-aeef-4471-9804-787dd078da1d" targetNamespace="http://schemas.microsoft.com/office/2006/metadata/properties" ma:root="true" ma:fieldsID="2f869997ba51629ed32e32cc65acd8e7" ns2:_="">
    <xsd:import namespace="2d6650b1-aeef-4471-9804-787dd078da1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650b1-aeef-4471-9804-787dd078da1d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" ma:index="9" nillable="true" ma:displayName="Fecha" ma:format="DateOnly" ma:internalName="Fech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2d6650b1-aeef-4471-9804-787dd078da1d">2019-11-24T05:00:00+00:00</Fecha>
    <Descripci_x00f3_n xmlns="2d6650b1-aeef-4471-9804-787dd078da1d">Alianzas Productivas aprobadas enla vigencia 2016-2019</Descripci_x00f3_n>
  </documentManagement>
</p:properties>
</file>

<file path=customXml/itemProps1.xml><?xml version="1.0" encoding="utf-8"?>
<ds:datastoreItem xmlns:ds="http://schemas.openxmlformats.org/officeDocument/2006/customXml" ds:itemID="{6D7F7B58-B572-4A01-95B5-BA97112C1571}"/>
</file>

<file path=customXml/itemProps2.xml><?xml version="1.0" encoding="utf-8"?>
<ds:datastoreItem xmlns:ds="http://schemas.openxmlformats.org/officeDocument/2006/customXml" ds:itemID="{DEA1BE4C-00F9-4753-8F04-DBE33864A102}"/>
</file>

<file path=customXml/itemProps3.xml><?xml version="1.0" encoding="utf-8"?>
<ds:datastoreItem xmlns:ds="http://schemas.openxmlformats.org/officeDocument/2006/customXml" ds:itemID="{AEE49783-A9F6-4094-94C0-22CCF4E892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ALIANZAS COFINANCIADAS DEPTO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Alianzas Productivas 2016-2019</dc:title>
  <dc:creator>FANNY</dc:creator>
  <cp:lastModifiedBy>ASUS</cp:lastModifiedBy>
  <cp:lastPrinted>2019-07-24T23:47:23Z</cp:lastPrinted>
  <dcterms:created xsi:type="dcterms:W3CDTF">2019-07-24T22:49:24Z</dcterms:created>
  <dcterms:modified xsi:type="dcterms:W3CDTF">2021-07-06T15:40:01Z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0x010100255540B431027E459F809CAD4408BE78</vt:lpwstr>
  </property>
</Properties>
</file>